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成绩公示表" sheetId="2" r:id="rId1"/>
  </sheets>
  <definedNames>
    <definedName name="_xlnm._FilterDatabase" localSheetId="0" hidden="1">成绩公示表!$A$2:$D$209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<sst xmlns="http://schemas.openxmlformats.org/spreadsheetml/2006/main" count="271" uniqueCount="46">
  <si>
    <t>2026年安徽省体育彩票管理中心编外聘用人员成绩公示表</t>
  </si>
  <si>
    <t>岗位代码</t>
  </si>
  <si>
    <t>准考证号</t>
  </si>
  <si>
    <t>成绩</t>
  </si>
  <si>
    <t>是否进入面试</t>
  </si>
  <si>
    <t>81</t>
  </si>
  <si>
    <t>是</t>
  </si>
  <si>
    <t>78</t>
  </si>
  <si>
    <t>76</t>
  </si>
  <si>
    <t>75.5</t>
  </si>
  <si>
    <t>75</t>
  </si>
  <si>
    <t>74.5</t>
  </si>
  <si>
    <t>74</t>
  </si>
  <si>
    <t>72</t>
  </si>
  <si>
    <t>71.5</t>
  </si>
  <si>
    <t>71</t>
  </si>
  <si>
    <t>70</t>
  </si>
  <si>
    <t>69.5</t>
  </si>
  <si>
    <t>69</t>
  </si>
  <si>
    <t>68.7</t>
  </si>
  <si>
    <t>68.5</t>
  </si>
  <si>
    <t>68</t>
  </si>
  <si>
    <t>67.5</t>
  </si>
  <si>
    <t>67.2</t>
  </si>
  <si>
    <t>67</t>
  </si>
  <si>
    <t>66.5</t>
  </si>
  <si>
    <t>66</t>
  </si>
  <si>
    <t>65.5</t>
  </si>
  <si>
    <t>65</t>
  </si>
  <si>
    <t>64.5</t>
  </si>
  <si>
    <t>64</t>
  </si>
  <si>
    <t>63.5</t>
  </si>
  <si>
    <t>63</t>
  </si>
  <si>
    <t>62.5</t>
  </si>
  <si>
    <t>62</t>
  </si>
  <si>
    <t>61.5</t>
  </si>
  <si>
    <t>61</t>
  </si>
  <si>
    <t>60.5</t>
  </si>
  <si>
    <t>60</t>
  </si>
  <si>
    <t>64.9</t>
  </si>
  <si>
    <t>62.3</t>
  </si>
  <si>
    <t>79</t>
  </si>
  <si>
    <t>73.5</t>
  </si>
  <si>
    <t>70.4</t>
  </si>
  <si>
    <t>66.2</t>
  </si>
  <si>
    <t>64.7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</si>
</sst>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9"/>
  <sheetViews>
    <sheetView tabSelected="1" zoomScaleSheetLayoutView="60" workbookViewId="0">
      <selection activeCell="D7" sqref="D7"/>
    </sheetView>
  </sheetViews>
  <sheetFormatPr defaultColWidth="9" defaultRowHeight="13.5" outlineLevelCol="3"/>
  <cols>
    <col min="1" max="1" width="12.625" style="2" customWidth="1"/>
    <col min="2" max="2" width="17.625" style="2" customWidth="1"/>
    <col min="3" max="3" width="20.25" style="2" customWidth="1"/>
    <col min="4" max="4" width="24.875" style="2" customWidth="1"/>
    <col min="5" max="16384" width="9" style="2"/>
  </cols>
  <sheetData>
    <row r="1" ht="20.25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tr">
        <f t="shared" ref="A3:A66" si="0">"ZLTC2026-01"</f>
        <v>ZLTC2026-01</v>
      </c>
      <c r="B3" s="5" t="str">
        <f>"2606270322"</f>
        <v>2606270322</v>
      </c>
      <c r="C3" s="5" t="s">
        <v>5</v>
      </c>
      <c r="D3" s="5" t="s">
        <v>6</v>
      </c>
    </row>
    <row r="4" spans="1:4">
      <c r="A4" s="5" t="str">
        <f t="shared" si="0"/>
        <v>ZLTC2026-01</v>
      </c>
      <c r="B4" s="5" t="str">
        <f>"2606270121"</f>
        <v>2606270121</v>
      </c>
      <c r="C4" s="5" t="s">
        <v>7</v>
      </c>
      <c r="D4" s="5" t="s">
        <v>6</v>
      </c>
    </row>
    <row r="5" spans="1:4">
      <c r="A5" s="5" t="str">
        <f t="shared" si="0"/>
        <v>ZLTC2026-01</v>
      </c>
      <c r="B5" s="5" t="str">
        <f>"2606270317"</f>
        <v>2606270317</v>
      </c>
      <c r="C5" s="5" t="s">
        <v>8</v>
      </c>
      <c r="D5" s="5" t="s">
        <v>6</v>
      </c>
    </row>
    <row r="6" spans="1:4">
      <c r="A6" s="5" t="str">
        <f t="shared" si="0"/>
        <v>ZLTC2026-01</v>
      </c>
      <c r="B6" s="5" t="str">
        <f>"2606270420"</f>
        <v>2606270420</v>
      </c>
      <c r="C6" s="5" t="s">
        <v>9</v>
      </c>
      <c r="D6" s="5" t="s">
        <v>6</v>
      </c>
    </row>
    <row r="7" spans="1:4">
      <c r="A7" s="5" t="str">
        <f t="shared" si="0"/>
        <v>ZLTC2026-01</v>
      </c>
      <c r="B7" s="5" t="str">
        <f>"2606270402"</f>
        <v>2606270402</v>
      </c>
      <c r="C7" s="5" t="s">
        <v>10</v>
      </c>
      <c r="D7" s="5" t="s">
        <v>6</v>
      </c>
    </row>
    <row r="8" spans="1:4">
      <c r="A8" s="5" t="str">
        <f t="shared" si="0"/>
        <v>ZLTC2026-01</v>
      </c>
      <c r="B8" s="5" t="str">
        <f>"2606270218"</f>
        <v>2606270218</v>
      </c>
      <c r="C8" s="5" t="s">
        <v>11</v>
      </c>
      <c r="D8" s="5"/>
    </row>
    <row r="9" spans="1:4">
      <c r="A9" s="5" t="str">
        <f t="shared" si="0"/>
        <v>ZLTC2026-01</v>
      </c>
      <c r="B9" s="5" t="str">
        <f>"2606270430"</f>
        <v>2606270430</v>
      </c>
      <c r="C9" s="5" t="s">
        <v>11</v>
      </c>
      <c r="D9" s="5"/>
    </row>
    <row r="10" spans="1:4">
      <c r="A10" s="5" t="str">
        <f t="shared" si="0"/>
        <v>ZLTC2026-01</v>
      </c>
      <c r="B10" s="5" t="str">
        <f>"2606270204"</f>
        <v>2606270204</v>
      </c>
      <c r="C10" s="5" t="s">
        <v>12</v>
      </c>
      <c r="D10" s="5"/>
    </row>
    <row r="11" spans="1:4">
      <c r="A11" s="5" t="str">
        <f t="shared" si="0"/>
        <v>ZLTC2026-01</v>
      </c>
      <c r="B11" s="5" t="str">
        <f>"2606270414"</f>
        <v>2606270414</v>
      </c>
      <c r="C11" s="5" t="s">
        <v>12</v>
      </c>
      <c r="D11" s="5"/>
    </row>
    <row r="12" spans="1:4">
      <c r="A12" s="5" t="str">
        <f t="shared" si="0"/>
        <v>ZLTC2026-01</v>
      </c>
      <c r="B12" s="5" t="str">
        <f>"2606270526"</f>
        <v>2606270526</v>
      </c>
      <c r="C12" s="5" t="s">
        <v>13</v>
      </c>
      <c r="D12" s="5"/>
    </row>
    <row r="13" spans="1:4">
      <c r="A13" s="5" t="str">
        <f t="shared" si="0"/>
        <v>ZLTC2026-01</v>
      </c>
      <c r="B13" s="5" t="str">
        <f>"2606270613"</f>
        <v>2606270613</v>
      </c>
      <c r="C13" s="5" t="s">
        <v>13</v>
      </c>
      <c r="D13" s="5"/>
    </row>
    <row r="14" spans="1:4">
      <c r="A14" s="5" t="str">
        <f t="shared" si="0"/>
        <v>ZLTC2026-01</v>
      </c>
      <c r="B14" s="5" t="str">
        <f>"2606270721"</f>
        <v>2606270721</v>
      </c>
      <c r="C14" s="5" t="s">
        <v>13</v>
      </c>
      <c r="D14" s="5"/>
    </row>
    <row r="15" spans="1:4">
      <c r="A15" s="5" t="str">
        <f t="shared" si="0"/>
        <v>ZLTC2026-01</v>
      </c>
      <c r="B15" s="5" t="str">
        <f>"2606270122"</f>
        <v>2606270122</v>
      </c>
      <c r="C15" s="5" t="s">
        <v>14</v>
      </c>
      <c r="D15" s="5"/>
    </row>
    <row r="16" spans="1:4">
      <c r="A16" s="5" t="str">
        <f t="shared" si="0"/>
        <v>ZLTC2026-01</v>
      </c>
      <c r="B16" s="5" t="str">
        <f>"2606270501"</f>
        <v>2606270501</v>
      </c>
      <c r="C16" s="5" t="s">
        <v>15</v>
      </c>
      <c r="D16" s="5"/>
    </row>
    <row r="17" spans="1:4">
      <c r="A17" s="5" t="str">
        <f t="shared" si="0"/>
        <v>ZLTC2026-01</v>
      </c>
      <c r="B17" s="5" t="str">
        <f>"2606270220"</f>
        <v>2606270220</v>
      </c>
      <c r="C17" s="5" t="s">
        <v>16</v>
      </c>
      <c r="D17" s="5"/>
    </row>
    <row r="18" spans="1:4">
      <c r="A18" s="5" t="str">
        <f t="shared" si="0"/>
        <v>ZLTC2026-01</v>
      </c>
      <c r="B18" s="5" t="str">
        <f>"2606270507"</f>
        <v>2606270507</v>
      </c>
      <c r="C18" s="5" t="s">
        <v>17</v>
      </c>
      <c r="D18" s="5"/>
    </row>
    <row r="19" spans="1:4">
      <c r="A19" s="5" t="str">
        <f t="shared" si="0"/>
        <v>ZLTC2026-01</v>
      </c>
      <c r="B19" s="5" t="str">
        <f>"2606270102"</f>
        <v>2606270102</v>
      </c>
      <c r="C19" s="5" t="s">
        <v>18</v>
      </c>
      <c r="D19" s="5"/>
    </row>
    <row r="20" spans="1:4">
      <c r="A20" s="5" t="str">
        <f t="shared" si="0"/>
        <v>ZLTC2026-01</v>
      </c>
      <c r="B20" s="5" t="str">
        <f>"2606270112"</f>
        <v>2606270112</v>
      </c>
      <c r="C20" s="5" t="s">
        <v>18</v>
      </c>
      <c r="D20" s="5"/>
    </row>
    <row r="21" spans="1:4">
      <c r="A21" s="5" t="str">
        <f t="shared" si="0"/>
        <v>ZLTC2026-01</v>
      </c>
      <c r="B21" s="5" t="str">
        <f>"2606270304"</f>
        <v>2606270304</v>
      </c>
      <c r="C21" s="5" t="s">
        <v>18</v>
      </c>
      <c r="D21" s="5"/>
    </row>
    <row r="22" spans="1:4">
      <c r="A22" s="5" t="str">
        <f t="shared" si="0"/>
        <v>ZLTC2026-01</v>
      </c>
      <c r="B22" s="5" t="str">
        <f>"2606270307"</f>
        <v>2606270307</v>
      </c>
      <c r="C22" s="5" t="s">
        <v>18</v>
      </c>
      <c r="D22" s="5"/>
    </row>
    <row r="23" spans="1:4">
      <c r="A23" s="5" t="str">
        <f t="shared" si="0"/>
        <v>ZLTC2026-01</v>
      </c>
      <c r="B23" s="5" t="str">
        <f>"2606270310"</f>
        <v>2606270310</v>
      </c>
      <c r="C23" s="5" t="s">
        <v>18</v>
      </c>
      <c r="D23" s="5"/>
    </row>
    <row r="24" spans="1:4">
      <c r="A24" s="5" t="str">
        <f t="shared" si="0"/>
        <v>ZLTC2026-01</v>
      </c>
      <c r="B24" s="5" t="str">
        <f>"2606270715"</f>
        <v>2606270715</v>
      </c>
      <c r="C24" s="5" t="s">
        <v>19</v>
      </c>
      <c r="D24" s="5"/>
    </row>
    <row r="25" spans="1:4">
      <c r="A25" s="5" t="str">
        <f t="shared" si="0"/>
        <v>ZLTC2026-01</v>
      </c>
      <c r="B25" s="5" t="str">
        <f>"2606270412"</f>
        <v>2606270412</v>
      </c>
      <c r="C25" s="5" t="s">
        <v>20</v>
      </c>
      <c r="D25" s="5"/>
    </row>
    <row r="26" spans="1:4">
      <c r="A26" s="5" t="str">
        <f t="shared" si="0"/>
        <v>ZLTC2026-01</v>
      </c>
      <c r="B26" s="5" t="str">
        <f>"2606270211"</f>
        <v>2606270211</v>
      </c>
      <c r="C26" s="5" t="s">
        <v>21</v>
      </c>
      <c r="D26" s="5"/>
    </row>
    <row r="27" spans="1:4">
      <c r="A27" s="5" t="str">
        <f t="shared" si="0"/>
        <v>ZLTC2026-01</v>
      </c>
      <c r="B27" s="5" t="str">
        <f>"2606270424"</f>
        <v>2606270424</v>
      </c>
      <c r="C27" s="5" t="s">
        <v>21</v>
      </c>
      <c r="D27" s="5"/>
    </row>
    <row r="28" spans="1:4">
      <c r="A28" s="5" t="str">
        <f t="shared" si="0"/>
        <v>ZLTC2026-01</v>
      </c>
      <c r="B28" s="5" t="str">
        <f>"2606270626"</f>
        <v>2606270626</v>
      </c>
      <c r="C28" s="5" t="s">
        <v>21</v>
      </c>
      <c r="D28" s="5"/>
    </row>
    <row r="29" spans="1:4">
      <c r="A29" s="5" t="str">
        <f t="shared" si="0"/>
        <v>ZLTC2026-01</v>
      </c>
      <c r="B29" s="5" t="str">
        <f>"2606270725"</f>
        <v>2606270725</v>
      </c>
      <c r="C29" s="5" t="s">
        <v>21</v>
      </c>
      <c r="D29" s="5"/>
    </row>
    <row r="30" spans="1:4">
      <c r="A30" s="5" t="str">
        <f t="shared" si="0"/>
        <v>ZLTC2026-01</v>
      </c>
      <c r="B30" s="5" t="str">
        <f>"2606270328"</f>
        <v>2606270328</v>
      </c>
      <c r="C30" s="5" t="s">
        <v>22</v>
      </c>
      <c r="D30" s="5"/>
    </row>
    <row r="31" spans="1:4">
      <c r="A31" s="5" t="str">
        <f t="shared" si="0"/>
        <v>ZLTC2026-01</v>
      </c>
      <c r="B31" s="5" t="str">
        <f>"2606270718"</f>
        <v>2606270718</v>
      </c>
      <c r="C31" s="5" t="s">
        <v>23</v>
      </c>
      <c r="D31" s="5"/>
    </row>
    <row r="32" spans="1:4">
      <c r="A32" s="5" t="str">
        <f t="shared" si="0"/>
        <v>ZLTC2026-01</v>
      </c>
      <c r="B32" s="5" t="str">
        <f>"2606270509"</f>
        <v>2606270509</v>
      </c>
      <c r="C32" s="5" t="s">
        <v>24</v>
      </c>
      <c r="D32" s="5"/>
    </row>
    <row r="33" spans="1:4">
      <c r="A33" s="5" t="str">
        <f t="shared" si="0"/>
        <v>ZLTC2026-01</v>
      </c>
      <c r="B33" s="5" t="str">
        <f>"2606270702"</f>
        <v>2606270702</v>
      </c>
      <c r="C33" s="5" t="s">
        <v>24</v>
      </c>
      <c r="D33" s="5"/>
    </row>
    <row r="34" spans="1:4">
      <c r="A34" s="5" t="str">
        <f t="shared" si="0"/>
        <v>ZLTC2026-01</v>
      </c>
      <c r="B34" s="5" t="str">
        <f>"2606270720"</f>
        <v>2606270720</v>
      </c>
      <c r="C34" s="5" t="s">
        <v>24</v>
      </c>
      <c r="D34" s="5"/>
    </row>
    <row r="35" spans="1:4">
      <c r="A35" s="5" t="str">
        <f t="shared" si="0"/>
        <v>ZLTC2026-01</v>
      </c>
      <c r="B35" s="5" t="str">
        <f>"2606270722"</f>
        <v>2606270722</v>
      </c>
      <c r="C35" s="5" t="s">
        <v>24</v>
      </c>
      <c r="D35" s="5"/>
    </row>
    <row r="36" spans="1:4">
      <c r="A36" s="5" t="str">
        <f t="shared" si="0"/>
        <v>ZLTC2026-01</v>
      </c>
      <c r="B36" s="5" t="str">
        <f>"2606270202"</f>
        <v>2606270202</v>
      </c>
      <c r="C36" s="5" t="s">
        <v>25</v>
      </c>
      <c r="D36" s="5"/>
    </row>
    <row r="37" spans="1:4">
      <c r="A37" s="5" t="str">
        <f t="shared" si="0"/>
        <v>ZLTC2026-01</v>
      </c>
      <c r="B37" s="5" t="str">
        <f>"2606270520"</f>
        <v>2606270520</v>
      </c>
      <c r="C37" s="5" t="s">
        <v>26</v>
      </c>
      <c r="D37" s="5"/>
    </row>
    <row r="38" spans="1:4">
      <c r="A38" s="5" t="str">
        <f t="shared" si="0"/>
        <v>ZLTC2026-01</v>
      </c>
      <c r="B38" s="5" t="str">
        <f>"2606270525"</f>
        <v>2606270525</v>
      </c>
      <c r="C38" s="5" t="s">
        <v>27</v>
      </c>
      <c r="D38" s="5"/>
    </row>
    <row r="39" spans="1:4">
      <c r="A39" s="5" t="str">
        <f t="shared" si="0"/>
        <v>ZLTC2026-01</v>
      </c>
      <c r="B39" s="5" t="str">
        <f>"2606270116"</f>
        <v>2606270116</v>
      </c>
      <c r="C39" s="5" t="s">
        <v>28</v>
      </c>
      <c r="D39" s="5"/>
    </row>
    <row r="40" spans="1:4">
      <c r="A40" s="5" t="str">
        <f t="shared" si="0"/>
        <v>ZLTC2026-01</v>
      </c>
      <c r="B40" s="5" t="str">
        <f>"2606270228"</f>
        <v>2606270228</v>
      </c>
      <c r="C40" s="5" t="s">
        <v>28</v>
      </c>
      <c r="D40" s="5"/>
    </row>
    <row r="41" spans="1:4">
      <c r="A41" s="5" t="str">
        <f t="shared" si="0"/>
        <v>ZLTC2026-01</v>
      </c>
      <c r="B41" s="5" t="str">
        <f>"2606270710"</f>
        <v>2606270710</v>
      </c>
      <c r="C41" s="5" t="s">
        <v>28</v>
      </c>
      <c r="D41" s="5"/>
    </row>
    <row r="42" spans="1:4">
      <c r="A42" s="5" t="str">
        <f t="shared" si="0"/>
        <v>ZLTC2026-01</v>
      </c>
      <c r="B42" s="5" t="str">
        <f>"2606270224"</f>
        <v>2606270224</v>
      </c>
      <c r="C42" s="5" t="s">
        <v>29</v>
      </c>
      <c r="D42" s="5"/>
    </row>
    <row r="43" spans="1:4">
      <c r="A43" s="5" t="str">
        <f t="shared" si="0"/>
        <v>ZLTC2026-01</v>
      </c>
      <c r="B43" s="5" t="str">
        <f>"2606270123"</f>
        <v>2606270123</v>
      </c>
      <c r="C43" s="5" t="s">
        <v>30</v>
      </c>
      <c r="D43" s="5"/>
    </row>
    <row r="44" spans="1:4">
      <c r="A44" s="5" t="str">
        <f t="shared" si="0"/>
        <v>ZLTC2026-01</v>
      </c>
      <c r="B44" s="5" t="str">
        <f>"2606270309"</f>
        <v>2606270309</v>
      </c>
      <c r="C44" s="5" t="s">
        <v>30</v>
      </c>
      <c r="D44" s="5"/>
    </row>
    <row r="45" spans="1:4">
      <c r="A45" s="5" t="str">
        <f t="shared" si="0"/>
        <v>ZLTC2026-01</v>
      </c>
      <c r="B45" s="5" t="str">
        <f>"2606270411"</f>
        <v>2606270411</v>
      </c>
      <c r="C45" s="5" t="s">
        <v>30</v>
      </c>
      <c r="D45" s="5"/>
    </row>
    <row r="46" spans="1:4">
      <c r="A46" s="5" t="str">
        <f t="shared" si="0"/>
        <v>ZLTC2026-01</v>
      </c>
      <c r="B46" s="5" t="str">
        <f>"2606270504"</f>
        <v>2606270504</v>
      </c>
      <c r="C46" s="5" t="s">
        <v>30</v>
      </c>
      <c r="D46" s="5"/>
    </row>
    <row r="47" spans="1:4">
      <c r="A47" s="5" t="str">
        <f t="shared" si="0"/>
        <v>ZLTC2026-01</v>
      </c>
      <c r="B47" s="5" t="str">
        <f>"2606270728"</f>
        <v>2606270728</v>
      </c>
      <c r="C47" s="5" t="s">
        <v>30</v>
      </c>
      <c r="D47" s="5"/>
    </row>
    <row r="48" spans="1:4">
      <c r="A48" s="5" t="str">
        <f t="shared" si="0"/>
        <v>ZLTC2026-01</v>
      </c>
      <c r="B48" s="5" t="str">
        <f>"2606270703"</f>
        <v>2606270703</v>
      </c>
      <c r="C48" s="5" t="s">
        <v>31</v>
      </c>
      <c r="D48" s="5"/>
    </row>
    <row r="49" spans="1:4">
      <c r="A49" s="5" t="str">
        <f t="shared" si="0"/>
        <v>ZLTC2026-01</v>
      </c>
      <c r="B49" s="5" t="str">
        <f>"2606270103"</f>
        <v>2606270103</v>
      </c>
      <c r="C49" s="5" t="s">
        <v>32</v>
      </c>
      <c r="D49" s="5"/>
    </row>
    <row r="50" spans="1:4">
      <c r="A50" s="5" t="str">
        <f t="shared" si="0"/>
        <v>ZLTC2026-01</v>
      </c>
      <c r="B50" s="5" t="str">
        <f>"2606270108"</f>
        <v>2606270108</v>
      </c>
      <c r="C50" s="5" t="s">
        <v>32</v>
      </c>
      <c r="D50" s="5"/>
    </row>
    <row r="51" spans="1:4">
      <c r="A51" s="5" t="str">
        <f t="shared" si="0"/>
        <v>ZLTC2026-01</v>
      </c>
      <c r="B51" s="5" t="str">
        <f>"2606270409"</f>
        <v>2606270409</v>
      </c>
      <c r="C51" s="5" t="s">
        <v>32</v>
      </c>
      <c r="D51" s="5"/>
    </row>
    <row r="52" spans="1:4">
      <c r="A52" s="5" t="str">
        <f t="shared" si="0"/>
        <v>ZLTC2026-01</v>
      </c>
      <c r="B52" s="5" t="str">
        <f>"2606270416"</f>
        <v>2606270416</v>
      </c>
      <c r="C52" s="5" t="s">
        <v>32</v>
      </c>
      <c r="D52" s="5"/>
    </row>
    <row r="53" spans="1:4">
      <c r="A53" s="5" t="str">
        <f t="shared" si="0"/>
        <v>ZLTC2026-01</v>
      </c>
      <c r="B53" s="5" t="str">
        <f>"2606270712"</f>
        <v>2606270712</v>
      </c>
      <c r="C53" s="5" t="s">
        <v>32</v>
      </c>
      <c r="D53" s="5"/>
    </row>
    <row r="54" spans="1:4">
      <c r="A54" s="5" t="str">
        <f t="shared" si="0"/>
        <v>ZLTC2026-01</v>
      </c>
      <c r="B54" s="5" t="str">
        <f>"2606270323"</f>
        <v>2606270323</v>
      </c>
      <c r="C54" s="5" t="s">
        <v>33</v>
      </c>
      <c r="D54" s="5"/>
    </row>
    <row r="55" spans="1:4">
      <c r="A55" s="5" t="str">
        <f t="shared" si="0"/>
        <v>ZLTC2026-01</v>
      </c>
      <c r="B55" s="5" t="str">
        <f>"2606270523"</f>
        <v>2606270523</v>
      </c>
      <c r="C55" s="5" t="s">
        <v>33</v>
      </c>
      <c r="D55" s="5"/>
    </row>
    <row r="56" spans="1:4">
      <c r="A56" s="5" t="str">
        <f t="shared" si="0"/>
        <v>ZLTC2026-01</v>
      </c>
      <c r="B56" s="5" t="str">
        <f>"2606270313"</f>
        <v>2606270313</v>
      </c>
      <c r="C56" s="5" t="s">
        <v>34</v>
      </c>
      <c r="D56" s="5"/>
    </row>
    <row r="57" spans="1:4">
      <c r="A57" s="5" t="str">
        <f t="shared" si="0"/>
        <v>ZLTC2026-01</v>
      </c>
      <c r="B57" s="5" t="str">
        <f>"2606270327"</f>
        <v>2606270327</v>
      </c>
      <c r="C57" s="5" t="s">
        <v>34</v>
      </c>
      <c r="D57" s="5"/>
    </row>
    <row r="58" spans="1:4">
      <c r="A58" s="5" t="str">
        <f t="shared" si="0"/>
        <v>ZLTC2026-01</v>
      </c>
      <c r="B58" s="5" t="str">
        <f>"2606270804"</f>
        <v>2606270804</v>
      </c>
      <c r="C58" s="5" t="s">
        <v>34</v>
      </c>
      <c r="D58" s="5"/>
    </row>
    <row r="59" spans="1:4">
      <c r="A59" s="5" t="str">
        <f t="shared" si="0"/>
        <v>ZLTC2026-01</v>
      </c>
      <c r="B59" s="5" t="str">
        <f>"2606270427"</f>
        <v>2606270427</v>
      </c>
      <c r="C59" s="5" t="s">
        <v>35</v>
      </c>
      <c r="D59" s="5"/>
    </row>
    <row r="60" spans="1:4">
      <c r="A60" s="5" t="str">
        <f t="shared" si="0"/>
        <v>ZLTC2026-01</v>
      </c>
      <c r="B60" s="5" t="str">
        <f>"2606270512"</f>
        <v>2606270512</v>
      </c>
      <c r="C60" s="5" t="s">
        <v>36</v>
      </c>
      <c r="D60" s="5"/>
    </row>
    <row r="61" spans="1:4">
      <c r="A61" s="5" t="str">
        <f t="shared" si="0"/>
        <v>ZLTC2026-01</v>
      </c>
      <c r="B61" s="5" t="str">
        <f>"2606270704"</f>
        <v>2606270704</v>
      </c>
      <c r="C61" s="5" t="s">
        <v>36</v>
      </c>
      <c r="D61" s="5"/>
    </row>
    <row r="62" spans="1:4">
      <c r="A62" s="5" t="str">
        <f t="shared" si="0"/>
        <v>ZLTC2026-01</v>
      </c>
      <c r="B62" s="5" t="str">
        <f>"2606270221"</f>
        <v>2606270221</v>
      </c>
      <c r="C62" s="5" t="s">
        <v>37</v>
      </c>
      <c r="D62" s="5"/>
    </row>
    <row r="63" spans="1:4">
      <c r="A63" s="5" t="str">
        <f t="shared" si="0"/>
        <v>ZLTC2026-01</v>
      </c>
      <c r="B63" s="5" t="str">
        <f>"2606270529"</f>
        <v>2606270529</v>
      </c>
      <c r="C63" s="5" t="s">
        <v>37</v>
      </c>
      <c r="D63" s="5"/>
    </row>
    <row r="64" spans="1:4">
      <c r="A64" s="5" t="str">
        <f t="shared" si="0"/>
        <v>ZLTC2026-01</v>
      </c>
      <c r="B64" s="5" t="str">
        <f>"2606270105"</f>
        <v>2606270105</v>
      </c>
      <c r="C64" s="5" t="s">
        <v>38</v>
      </c>
      <c r="D64" s="5"/>
    </row>
    <row r="65" spans="1:4">
      <c r="A65" s="5" t="str">
        <f t="shared" si="0"/>
        <v>ZLTC2026-01</v>
      </c>
      <c r="B65" s="5" t="str">
        <f>"2606270405"</f>
        <v>2606270405</v>
      </c>
      <c r="C65" s="5" t="s">
        <v>38</v>
      </c>
      <c r="D65" s="5"/>
    </row>
    <row r="66" spans="1:4">
      <c r="A66" s="5" t="str">
        <f t="shared" si="0"/>
        <v>ZLTC2026-01</v>
      </c>
      <c r="B66" s="5" t="str">
        <f>"2606270510"</f>
        <v>2606270510</v>
      </c>
      <c r="C66" s="5" t="s">
        <v>38</v>
      </c>
      <c r="D66" s="5"/>
    </row>
    <row r="67" spans="1:4">
      <c r="A67" s="5" t="str">
        <f>"ZLTC2026-01"</f>
        <v>ZLTC2026-01</v>
      </c>
      <c r="B67" s="5" t="str">
        <f>"2606270527"</f>
        <v>2606270527</v>
      </c>
      <c r="C67" s="5" t="s">
        <v>38</v>
      </c>
      <c r="D67" s="5"/>
    </row>
    <row r="68" spans="1:4">
      <c r="A68" s="5" t="str">
        <f>"ZLTC2026-01"</f>
        <v>ZLTC2026-01</v>
      </c>
      <c r="B68" s="5" t="str">
        <f>"2606270629"</f>
        <v>2606270629</v>
      </c>
      <c r="C68" s="5" t="s">
        <v>38</v>
      </c>
      <c r="D68" s="5"/>
    </row>
    <row r="69" spans="1:4">
      <c r="A69" s="5" t="str">
        <f t="shared" ref="A69:A82" si="1">"ZLTC2026-02"</f>
        <v>ZLTC2026-02</v>
      </c>
      <c r="B69" s="5" t="str">
        <f>"2606270929"</f>
        <v>2606270929</v>
      </c>
      <c r="C69" s="5" t="s">
        <v>15</v>
      </c>
      <c r="D69" s="5" t="s">
        <v>6</v>
      </c>
    </row>
    <row r="70" spans="1:4">
      <c r="A70" s="5" t="str">
        <f t="shared" si="1"/>
        <v>ZLTC2026-02</v>
      </c>
      <c r="B70" s="5" t="str">
        <f>"2606270830"</f>
        <v>2606270830</v>
      </c>
      <c r="C70" s="5" t="s">
        <v>21</v>
      </c>
      <c r="D70" s="5" t="s">
        <v>6</v>
      </c>
    </row>
    <row r="71" spans="1:4">
      <c r="A71" s="5" t="str">
        <f t="shared" si="1"/>
        <v>ZLTC2026-02</v>
      </c>
      <c r="B71" s="5" t="str">
        <f>"2606270910"</f>
        <v>2606270910</v>
      </c>
      <c r="C71" s="5" t="s">
        <v>24</v>
      </c>
      <c r="D71" s="5" t="s">
        <v>6</v>
      </c>
    </row>
    <row r="72" spans="1:4">
      <c r="A72" s="5" t="str">
        <f t="shared" si="1"/>
        <v>ZLTC2026-02</v>
      </c>
      <c r="B72" s="5" t="str">
        <f>"2606270902"</f>
        <v>2606270902</v>
      </c>
      <c r="C72" s="5" t="s">
        <v>25</v>
      </c>
      <c r="D72" s="5" t="s">
        <v>6</v>
      </c>
    </row>
    <row r="73" spans="1:4">
      <c r="A73" s="5" t="str">
        <f t="shared" si="1"/>
        <v>ZLTC2026-02</v>
      </c>
      <c r="B73" s="5" t="str">
        <f>"2606271012"</f>
        <v>2606271012</v>
      </c>
      <c r="C73" s="5" t="s">
        <v>26</v>
      </c>
      <c r="D73" s="5" t="s">
        <v>6</v>
      </c>
    </row>
    <row r="74" spans="1:4">
      <c r="A74" s="5" t="str">
        <f t="shared" si="1"/>
        <v>ZLTC2026-02</v>
      </c>
      <c r="B74" s="5" t="str">
        <f>"2606270824"</f>
        <v>2606270824</v>
      </c>
      <c r="C74" s="5" t="s">
        <v>27</v>
      </c>
      <c r="D74" s="5"/>
    </row>
    <row r="75" spans="1:4">
      <c r="A75" s="5" t="str">
        <f t="shared" si="1"/>
        <v>ZLTC2026-02</v>
      </c>
      <c r="B75" s="5" t="str">
        <f>"2606270816"</f>
        <v>2606270816</v>
      </c>
      <c r="C75" s="5" t="s">
        <v>28</v>
      </c>
      <c r="D75" s="5"/>
    </row>
    <row r="76" spans="1:4">
      <c r="A76" s="5" t="str">
        <f t="shared" si="1"/>
        <v>ZLTC2026-02</v>
      </c>
      <c r="B76" s="5" t="str">
        <f>"2606270919"</f>
        <v>2606270919</v>
      </c>
      <c r="C76" s="5" t="s">
        <v>28</v>
      </c>
      <c r="D76" s="5"/>
    </row>
    <row r="77" spans="1:4">
      <c r="A77" s="5" t="str">
        <f t="shared" si="1"/>
        <v>ZLTC2026-02</v>
      </c>
      <c r="B77" s="5" t="str">
        <f>"2606270821"</f>
        <v>2606270821</v>
      </c>
      <c r="C77" s="5" t="s">
        <v>39</v>
      </c>
      <c r="D77" s="5"/>
    </row>
    <row r="78" spans="1:4">
      <c r="A78" s="5" t="str">
        <f t="shared" si="1"/>
        <v>ZLTC2026-02</v>
      </c>
      <c r="B78" s="5" t="str">
        <f>"2606271024"</f>
        <v>2606271024</v>
      </c>
      <c r="C78" s="5" t="s">
        <v>32</v>
      </c>
      <c r="D78" s="5"/>
    </row>
    <row r="79" spans="1:4">
      <c r="A79" s="5" t="str">
        <f t="shared" si="1"/>
        <v>ZLTC2026-02</v>
      </c>
      <c r="B79" s="5" t="str">
        <f>"2606270820"</f>
        <v>2606270820</v>
      </c>
      <c r="C79" s="5" t="s">
        <v>40</v>
      </c>
      <c r="D79" s="5"/>
    </row>
    <row r="80" spans="1:4">
      <c r="A80" s="5" t="str">
        <f t="shared" si="1"/>
        <v>ZLTC2026-02</v>
      </c>
      <c r="B80" s="5" t="str">
        <f>"2606270901"</f>
        <v>2606270901</v>
      </c>
      <c r="C80" s="5" t="s">
        <v>34</v>
      </c>
      <c r="D80" s="5"/>
    </row>
    <row r="81" spans="1:4">
      <c r="A81" s="5" t="str">
        <f t="shared" si="1"/>
        <v>ZLTC2026-02</v>
      </c>
      <c r="B81" s="5" t="str">
        <f>"2606271001"</f>
        <v>2606271001</v>
      </c>
      <c r="C81" s="5" t="s">
        <v>34</v>
      </c>
      <c r="D81" s="5"/>
    </row>
    <row r="82" spans="1:4">
      <c r="A82" s="5" t="str">
        <f t="shared" si="1"/>
        <v>ZLTC2026-02</v>
      </c>
      <c r="B82" s="5" t="str">
        <f>"2606271029"</f>
        <v>2606271029</v>
      </c>
      <c r="C82" s="5" t="s">
        <v>34</v>
      </c>
      <c r="D82" s="5"/>
    </row>
    <row r="83" spans="1:4">
      <c r="A83" s="5" t="str">
        <f t="shared" ref="A83:A108" si="2">"ZLTC2026-03"</f>
        <v>ZLTC2026-03</v>
      </c>
      <c r="B83" s="5" t="str">
        <f>"2606271111"</f>
        <v>2606271111</v>
      </c>
      <c r="C83" s="5" t="s">
        <v>41</v>
      </c>
      <c r="D83" s="5" t="s">
        <v>6</v>
      </c>
    </row>
    <row r="84" spans="1:4">
      <c r="A84" s="5" t="str">
        <f t="shared" si="2"/>
        <v>ZLTC2026-03</v>
      </c>
      <c r="B84" s="5" t="str">
        <f>"2606271314"</f>
        <v>2606271314</v>
      </c>
      <c r="C84" s="5" t="s">
        <v>42</v>
      </c>
      <c r="D84" s="5" t="s">
        <v>6</v>
      </c>
    </row>
    <row r="85" spans="1:4">
      <c r="A85" s="5" t="str">
        <f t="shared" si="2"/>
        <v>ZLTC2026-03</v>
      </c>
      <c r="B85" s="5" t="str">
        <f>"2606271407"</f>
        <v>2606271407</v>
      </c>
      <c r="C85" s="5" t="s">
        <v>13</v>
      </c>
      <c r="D85" s="5" t="s">
        <v>6</v>
      </c>
    </row>
    <row r="86" spans="1:4">
      <c r="A86" s="5" t="str">
        <f t="shared" si="2"/>
        <v>ZLTC2026-03</v>
      </c>
      <c r="B86" s="5" t="str">
        <f>"2606271211"</f>
        <v>2606271211</v>
      </c>
      <c r="C86" s="5" t="s">
        <v>16</v>
      </c>
      <c r="D86" s="5" t="s">
        <v>6</v>
      </c>
    </row>
    <row r="87" spans="1:4">
      <c r="A87" s="5" t="str">
        <f t="shared" si="2"/>
        <v>ZLTC2026-03</v>
      </c>
      <c r="B87" s="5" t="str">
        <f>"2606271313"</f>
        <v>2606271313</v>
      </c>
      <c r="C87" s="5" t="s">
        <v>16</v>
      </c>
      <c r="D87" s="5" t="s">
        <v>6</v>
      </c>
    </row>
    <row r="88" spans="1:4">
      <c r="A88" s="5" t="str">
        <f t="shared" si="2"/>
        <v>ZLTC2026-03</v>
      </c>
      <c r="B88" s="5" t="str">
        <f>"2606271230"</f>
        <v>2606271230</v>
      </c>
      <c r="C88" s="5" t="s">
        <v>20</v>
      </c>
      <c r="D88" s="5"/>
    </row>
    <row r="89" spans="1:4">
      <c r="A89" s="5" t="str">
        <f t="shared" si="2"/>
        <v>ZLTC2026-03</v>
      </c>
      <c r="B89" s="5" t="str">
        <f>"2606271113"</f>
        <v>2606271113</v>
      </c>
      <c r="C89" s="5" t="s">
        <v>21</v>
      </c>
      <c r="D89" s="5"/>
    </row>
    <row r="90" spans="1:4">
      <c r="A90" s="5" t="str">
        <f t="shared" si="2"/>
        <v>ZLTC2026-03</v>
      </c>
      <c r="B90" s="5" t="str">
        <f>"2606271116"</f>
        <v>2606271116</v>
      </c>
      <c r="C90" s="5" t="s">
        <v>21</v>
      </c>
      <c r="D90" s="5"/>
    </row>
    <row r="91" spans="1:4">
      <c r="A91" s="5" t="str">
        <f t="shared" si="2"/>
        <v>ZLTC2026-03</v>
      </c>
      <c r="B91" s="5" t="str">
        <f>"2606271306"</f>
        <v>2606271306</v>
      </c>
      <c r="C91" s="5" t="s">
        <v>24</v>
      </c>
      <c r="D91" s="5"/>
    </row>
    <row r="92" spans="1:4">
      <c r="A92" s="5" t="str">
        <f t="shared" si="2"/>
        <v>ZLTC2026-03</v>
      </c>
      <c r="B92" s="5" t="str">
        <f>"2606271412"</f>
        <v>2606271412</v>
      </c>
      <c r="C92" s="5" t="s">
        <v>25</v>
      </c>
      <c r="D92" s="5"/>
    </row>
    <row r="93" spans="1:4">
      <c r="A93" s="5" t="str">
        <f t="shared" si="2"/>
        <v>ZLTC2026-03</v>
      </c>
      <c r="B93" s="5" t="str">
        <f>"2606271104"</f>
        <v>2606271104</v>
      </c>
      <c r="C93" s="5" t="s">
        <v>26</v>
      </c>
      <c r="D93" s="5"/>
    </row>
    <row r="94" spans="1:4">
      <c r="A94" s="5" t="str">
        <f t="shared" si="2"/>
        <v>ZLTC2026-03</v>
      </c>
      <c r="B94" s="5" t="str">
        <f>"2606271107"</f>
        <v>2606271107</v>
      </c>
      <c r="C94" s="5" t="s">
        <v>26</v>
      </c>
      <c r="D94" s="5"/>
    </row>
    <row r="95" spans="1:4">
      <c r="A95" s="5" t="str">
        <f t="shared" si="2"/>
        <v>ZLTC2026-03</v>
      </c>
      <c r="B95" s="5" t="str">
        <f>"2606271129"</f>
        <v>2606271129</v>
      </c>
      <c r="C95" s="5" t="s">
        <v>26</v>
      </c>
      <c r="D95" s="5"/>
    </row>
    <row r="96" spans="1:4">
      <c r="A96" s="5" t="str">
        <f t="shared" si="2"/>
        <v>ZLTC2026-03</v>
      </c>
      <c r="B96" s="5" t="str">
        <f>"2606271103"</f>
        <v>2606271103</v>
      </c>
      <c r="C96" s="5" t="s">
        <v>28</v>
      </c>
      <c r="D96" s="5"/>
    </row>
    <row r="97" spans="1:4">
      <c r="A97" s="5" t="str">
        <f t="shared" si="2"/>
        <v>ZLTC2026-03</v>
      </c>
      <c r="B97" s="5" t="str">
        <f>"2606271402"</f>
        <v>2606271402</v>
      </c>
      <c r="C97" s="5" t="s">
        <v>28</v>
      </c>
      <c r="D97" s="5"/>
    </row>
    <row r="98" spans="1:4">
      <c r="A98" s="5" t="str">
        <f t="shared" si="2"/>
        <v>ZLTC2026-03</v>
      </c>
      <c r="B98" s="5" t="str">
        <f>"2606271203"</f>
        <v>2606271203</v>
      </c>
      <c r="C98" s="5" t="s">
        <v>29</v>
      </c>
      <c r="D98" s="5"/>
    </row>
    <row r="99" spans="1:4">
      <c r="A99" s="5" t="str">
        <f t="shared" si="2"/>
        <v>ZLTC2026-03</v>
      </c>
      <c r="B99" s="5" t="str">
        <f>"2606271217"</f>
        <v>2606271217</v>
      </c>
      <c r="C99" s="5" t="s">
        <v>30</v>
      </c>
      <c r="D99" s="5"/>
    </row>
    <row r="100" spans="1:4">
      <c r="A100" s="5" t="str">
        <f t="shared" si="2"/>
        <v>ZLTC2026-03</v>
      </c>
      <c r="B100" s="5" t="str">
        <f>"2606271226"</f>
        <v>2606271226</v>
      </c>
      <c r="C100" s="5" t="s">
        <v>30</v>
      </c>
      <c r="D100" s="5"/>
    </row>
    <row r="101" spans="1:4">
      <c r="A101" s="5" t="str">
        <f t="shared" si="2"/>
        <v>ZLTC2026-03</v>
      </c>
      <c r="B101" s="5" t="str">
        <f>"2606271208"</f>
        <v>2606271208</v>
      </c>
      <c r="C101" s="5" t="s">
        <v>31</v>
      </c>
      <c r="D101" s="5"/>
    </row>
    <row r="102" spans="1:4">
      <c r="A102" s="5" t="str">
        <f t="shared" si="2"/>
        <v>ZLTC2026-03</v>
      </c>
      <c r="B102" s="5" t="str">
        <f>"2606271101"</f>
        <v>2606271101</v>
      </c>
      <c r="C102" s="5" t="s">
        <v>32</v>
      </c>
      <c r="D102" s="5"/>
    </row>
    <row r="103" spans="1:4">
      <c r="A103" s="5" t="str">
        <f t="shared" si="2"/>
        <v>ZLTC2026-03</v>
      </c>
      <c r="B103" s="5" t="str">
        <f>"2606271325"</f>
        <v>2606271325</v>
      </c>
      <c r="C103" s="5" t="s">
        <v>34</v>
      </c>
      <c r="D103" s="5"/>
    </row>
    <row r="104" spans="1:4">
      <c r="A104" s="5" t="str">
        <f t="shared" si="2"/>
        <v>ZLTC2026-03</v>
      </c>
      <c r="B104" s="5" t="str">
        <f>"2606271405"</f>
        <v>2606271405</v>
      </c>
      <c r="C104" s="5" t="s">
        <v>35</v>
      </c>
      <c r="D104" s="5"/>
    </row>
    <row r="105" spans="1:4">
      <c r="A105" s="5" t="str">
        <f t="shared" si="2"/>
        <v>ZLTC2026-03</v>
      </c>
      <c r="B105" s="5" t="str">
        <f>"2606271127"</f>
        <v>2606271127</v>
      </c>
      <c r="C105" s="5" t="s">
        <v>36</v>
      </c>
      <c r="D105" s="5"/>
    </row>
    <row r="106" spans="1:4">
      <c r="A106" s="5" t="str">
        <f t="shared" si="2"/>
        <v>ZLTC2026-03</v>
      </c>
      <c r="B106" s="5" t="str">
        <f>"2606271329"</f>
        <v>2606271329</v>
      </c>
      <c r="C106" s="5" t="s">
        <v>37</v>
      </c>
      <c r="D106" s="5"/>
    </row>
    <row r="107" spans="1:4">
      <c r="A107" s="5" t="str">
        <f t="shared" si="2"/>
        <v>ZLTC2026-03</v>
      </c>
      <c r="B107" s="5" t="str">
        <f>"2606271322"</f>
        <v>2606271322</v>
      </c>
      <c r="C107" s="5" t="s">
        <v>38</v>
      </c>
      <c r="D107" s="5"/>
    </row>
    <row r="108" spans="1:4">
      <c r="A108" s="5" t="str">
        <f t="shared" si="2"/>
        <v>ZLTC2026-03</v>
      </c>
      <c r="B108" s="5" t="str">
        <f>"2606271323"</f>
        <v>2606271323</v>
      </c>
      <c r="C108" s="5" t="s">
        <v>38</v>
      </c>
      <c r="D108" s="5"/>
    </row>
    <row r="109" spans="1:4">
      <c r="A109" s="5" t="str">
        <f t="shared" ref="A109:A119" si="3">"ZLTC2026-04"</f>
        <v>ZLTC2026-04</v>
      </c>
      <c r="B109" s="5" t="str">
        <f>"2606271511"</f>
        <v>2606271511</v>
      </c>
      <c r="C109" s="5" t="s">
        <v>13</v>
      </c>
      <c r="D109" s="5" t="s">
        <v>6</v>
      </c>
    </row>
    <row r="110" spans="1:4">
      <c r="A110" s="5" t="str">
        <f t="shared" si="3"/>
        <v>ZLTC2026-04</v>
      </c>
      <c r="B110" s="5" t="str">
        <f>"2606271516"</f>
        <v>2606271516</v>
      </c>
      <c r="C110" s="5" t="s">
        <v>21</v>
      </c>
      <c r="D110" s="5" t="s">
        <v>6</v>
      </c>
    </row>
    <row r="111" spans="1:4">
      <c r="A111" s="5" t="str">
        <f t="shared" si="3"/>
        <v>ZLTC2026-04</v>
      </c>
      <c r="B111" s="5" t="str">
        <f>"2606271507"</f>
        <v>2606271507</v>
      </c>
      <c r="C111" s="5" t="s">
        <v>24</v>
      </c>
      <c r="D111" s="5" t="s">
        <v>6</v>
      </c>
    </row>
    <row r="112" spans="1:4">
      <c r="A112" s="5" t="str">
        <f t="shared" si="3"/>
        <v>ZLTC2026-04</v>
      </c>
      <c r="B112" s="5" t="str">
        <f>"2606271625"</f>
        <v>2606271625</v>
      </c>
      <c r="C112" s="5" t="s">
        <v>25</v>
      </c>
      <c r="D112" s="5" t="s">
        <v>6</v>
      </c>
    </row>
    <row r="113" spans="1:4">
      <c r="A113" s="5" t="str">
        <f t="shared" si="3"/>
        <v>ZLTC2026-04</v>
      </c>
      <c r="B113" s="5" t="str">
        <f>"2606271621"</f>
        <v>2606271621</v>
      </c>
      <c r="C113" s="5" t="s">
        <v>27</v>
      </c>
      <c r="D113" s="5" t="s">
        <v>6</v>
      </c>
    </row>
    <row r="114" spans="1:4">
      <c r="A114" s="5" t="str">
        <f t="shared" si="3"/>
        <v>ZLTC2026-04</v>
      </c>
      <c r="B114" s="5" t="str">
        <f>"2606271520"</f>
        <v>2606271520</v>
      </c>
      <c r="C114" s="5" t="s">
        <v>28</v>
      </c>
      <c r="D114" s="5"/>
    </row>
    <row r="115" spans="1:4">
      <c r="A115" s="5" t="str">
        <f t="shared" si="3"/>
        <v>ZLTC2026-04</v>
      </c>
      <c r="B115" s="5" t="str">
        <f>"2606271420"</f>
        <v>2606271420</v>
      </c>
      <c r="C115" s="5" t="s">
        <v>30</v>
      </c>
      <c r="D115" s="5"/>
    </row>
    <row r="116" spans="1:4">
      <c r="A116" s="5" t="str">
        <f t="shared" si="3"/>
        <v>ZLTC2026-04</v>
      </c>
      <c r="B116" s="5" t="str">
        <f>"2606271415"</f>
        <v>2606271415</v>
      </c>
      <c r="C116" s="5" t="s">
        <v>34</v>
      </c>
      <c r="D116" s="5"/>
    </row>
    <row r="117" spans="1:4">
      <c r="A117" s="5" t="str">
        <f t="shared" si="3"/>
        <v>ZLTC2026-04</v>
      </c>
      <c r="B117" s="5" t="str">
        <f>"2606271421"</f>
        <v>2606271421</v>
      </c>
      <c r="C117" s="5" t="s">
        <v>37</v>
      </c>
      <c r="D117" s="5"/>
    </row>
    <row r="118" spans="1:4">
      <c r="A118" s="5" t="str">
        <f t="shared" si="3"/>
        <v>ZLTC2026-04</v>
      </c>
      <c r="B118" s="5" t="str">
        <f>"2606271428"</f>
        <v>2606271428</v>
      </c>
      <c r="C118" s="5" t="s">
        <v>38</v>
      </c>
      <c r="D118" s="5"/>
    </row>
    <row r="119" spans="1:4">
      <c r="A119" s="5" t="str">
        <f t="shared" si="3"/>
        <v>ZLTC2026-04</v>
      </c>
      <c r="B119" s="5" t="str">
        <f>"2606271622"</f>
        <v>2606271622</v>
      </c>
      <c r="C119" s="5" t="s">
        <v>38</v>
      </c>
      <c r="D119" s="5"/>
    </row>
    <row r="120" spans="1:4">
      <c r="A120" s="5" t="str">
        <f t="shared" ref="A120:A125" si="4">"ZLTC2026-05"</f>
        <v>ZLTC2026-05</v>
      </c>
      <c r="B120" s="5" t="str">
        <f>"2606271702"</f>
        <v>2606271702</v>
      </c>
      <c r="C120" s="5" t="s">
        <v>28</v>
      </c>
      <c r="D120" s="5" t="s">
        <v>6</v>
      </c>
    </row>
    <row r="121" spans="1:4">
      <c r="A121" s="5" t="str">
        <f t="shared" si="4"/>
        <v>ZLTC2026-05</v>
      </c>
      <c r="B121" s="5" t="str">
        <f>"2606271814"</f>
        <v>2606271814</v>
      </c>
      <c r="C121" s="5" t="s">
        <v>30</v>
      </c>
      <c r="D121" s="5" t="s">
        <v>6</v>
      </c>
    </row>
    <row r="122" spans="1:4">
      <c r="A122" s="5" t="str">
        <f t="shared" si="4"/>
        <v>ZLTC2026-05</v>
      </c>
      <c r="B122" s="5" t="str">
        <f>"2606271714"</f>
        <v>2606271714</v>
      </c>
      <c r="C122" s="5" t="s">
        <v>36</v>
      </c>
      <c r="D122" s="5" t="s">
        <v>6</v>
      </c>
    </row>
    <row r="123" spans="1:4">
      <c r="A123" s="5" t="str">
        <f t="shared" si="4"/>
        <v>ZLTC2026-05</v>
      </c>
      <c r="B123" s="5" t="str">
        <f>"2606271703"</f>
        <v>2606271703</v>
      </c>
      <c r="C123" s="5" t="s">
        <v>37</v>
      </c>
      <c r="D123" s="5" t="s">
        <v>6</v>
      </c>
    </row>
    <row r="124" spans="1:4">
      <c r="A124" s="5" t="str">
        <f t="shared" si="4"/>
        <v>ZLTC2026-05</v>
      </c>
      <c r="B124" s="5" t="str">
        <f>"2606271717"</f>
        <v>2606271717</v>
      </c>
      <c r="C124" s="5" t="s">
        <v>37</v>
      </c>
      <c r="D124" s="5" t="s">
        <v>6</v>
      </c>
    </row>
    <row r="125" spans="1:4">
      <c r="A125" s="5" t="str">
        <f t="shared" si="4"/>
        <v>ZLTC2026-05</v>
      </c>
      <c r="B125" s="5" t="str">
        <f>"2606271701"</f>
        <v>2606271701</v>
      </c>
      <c r="C125" s="5" t="s">
        <v>38</v>
      </c>
      <c r="D125" s="5"/>
    </row>
    <row r="126" spans="1:4">
      <c r="A126" s="5" t="str">
        <f t="shared" ref="A126:A141" si="5">"ZLTC2026-06"</f>
        <v>ZLTC2026-06</v>
      </c>
      <c r="B126" s="5" t="str">
        <f>"2606271830"</f>
        <v>2606271830</v>
      </c>
      <c r="C126" s="5" t="s">
        <v>7</v>
      </c>
      <c r="D126" s="5" t="s">
        <v>6</v>
      </c>
    </row>
    <row r="127" spans="1:4">
      <c r="A127" s="5" t="str">
        <f t="shared" si="5"/>
        <v>ZLTC2026-06</v>
      </c>
      <c r="B127" s="5" t="str">
        <f>"2606271912"</f>
        <v>2606271912</v>
      </c>
      <c r="C127" s="5" t="s">
        <v>43</v>
      </c>
      <c r="D127" s="5" t="s">
        <v>6</v>
      </c>
    </row>
    <row r="128" spans="1:4">
      <c r="A128" s="5" t="str">
        <f t="shared" si="5"/>
        <v>ZLTC2026-06</v>
      </c>
      <c r="B128" s="5" t="str">
        <f>"2606271819"</f>
        <v>2606271819</v>
      </c>
      <c r="C128" s="5" t="s">
        <v>18</v>
      </c>
      <c r="D128" s="5" t="s">
        <v>6</v>
      </c>
    </row>
    <row r="129" spans="1:4">
      <c r="A129" s="5" t="str">
        <f t="shared" si="5"/>
        <v>ZLTC2026-06</v>
      </c>
      <c r="B129" s="5" t="str">
        <f>"2606271827"</f>
        <v>2606271827</v>
      </c>
      <c r="C129" s="5" t="s">
        <v>20</v>
      </c>
      <c r="D129" s="5" t="s">
        <v>6</v>
      </c>
    </row>
    <row r="130" spans="1:4">
      <c r="A130" s="5" t="str">
        <f t="shared" si="5"/>
        <v>ZLTC2026-06</v>
      </c>
      <c r="B130" s="5" t="str">
        <f>"2606272015"</f>
        <v>2606272015</v>
      </c>
      <c r="C130" s="5" t="s">
        <v>21</v>
      </c>
      <c r="D130" s="5" t="s">
        <v>6</v>
      </c>
    </row>
    <row r="131" spans="1:4">
      <c r="A131" s="5" t="str">
        <f t="shared" si="5"/>
        <v>ZLTC2026-06</v>
      </c>
      <c r="B131" s="5" t="str">
        <f>"2606271916"</f>
        <v>2606271916</v>
      </c>
      <c r="C131" s="5" t="s">
        <v>24</v>
      </c>
      <c r="D131" s="5"/>
    </row>
    <row r="132" spans="1:4">
      <c r="A132" s="5" t="str">
        <f t="shared" si="5"/>
        <v>ZLTC2026-06</v>
      </c>
      <c r="B132" s="5" t="str">
        <f>"2606271905"</f>
        <v>2606271905</v>
      </c>
      <c r="C132" s="5" t="s">
        <v>28</v>
      </c>
      <c r="D132" s="5"/>
    </row>
    <row r="133" spans="1:4">
      <c r="A133" s="5" t="str">
        <f t="shared" si="5"/>
        <v>ZLTC2026-06</v>
      </c>
      <c r="B133" s="5" t="str">
        <f>"2606272012"</f>
        <v>2606272012</v>
      </c>
      <c r="C133" s="5" t="s">
        <v>30</v>
      </c>
      <c r="D133" s="5"/>
    </row>
    <row r="134" spans="1:4">
      <c r="A134" s="5" t="str">
        <f t="shared" si="5"/>
        <v>ZLTC2026-06</v>
      </c>
      <c r="B134" s="5" t="str">
        <f>"2606272007"</f>
        <v>2606272007</v>
      </c>
      <c r="C134" s="5" t="s">
        <v>31</v>
      </c>
      <c r="D134" s="5"/>
    </row>
    <row r="135" spans="1:4">
      <c r="A135" s="5" t="str">
        <f t="shared" si="5"/>
        <v>ZLTC2026-06</v>
      </c>
      <c r="B135" s="5" t="str">
        <f>"2606271926"</f>
        <v>2606271926</v>
      </c>
      <c r="C135" s="5" t="s">
        <v>32</v>
      </c>
      <c r="D135" s="5"/>
    </row>
    <row r="136" spans="1:4">
      <c r="A136" s="5" t="str">
        <f t="shared" si="5"/>
        <v>ZLTC2026-06</v>
      </c>
      <c r="B136" s="5" t="str">
        <f>"2606271824"</f>
        <v>2606271824</v>
      </c>
      <c r="C136" s="5" t="s">
        <v>34</v>
      </c>
      <c r="D136" s="5"/>
    </row>
    <row r="137" spans="1:4">
      <c r="A137" s="5" t="str">
        <f t="shared" si="5"/>
        <v>ZLTC2026-06</v>
      </c>
      <c r="B137" s="5" t="str">
        <f>"2606271910"</f>
        <v>2606271910</v>
      </c>
      <c r="C137" s="5" t="s">
        <v>35</v>
      </c>
      <c r="D137" s="5"/>
    </row>
    <row r="138" spans="1:4">
      <c r="A138" s="5" t="str">
        <f t="shared" si="5"/>
        <v>ZLTC2026-06</v>
      </c>
      <c r="B138" s="5" t="str">
        <f>"2606272019"</f>
        <v>2606272019</v>
      </c>
      <c r="C138" s="5" t="s">
        <v>35</v>
      </c>
      <c r="D138" s="5"/>
    </row>
    <row r="139" spans="1:4">
      <c r="A139" s="5" t="str">
        <f t="shared" si="5"/>
        <v>ZLTC2026-06</v>
      </c>
      <c r="B139" s="5" t="str">
        <f>"2606271909"</f>
        <v>2606271909</v>
      </c>
      <c r="C139" s="5" t="s">
        <v>36</v>
      </c>
      <c r="D139" s="5"/>
    </row>
    <row r="140" spans="1:4">
      <c r="A140" s="5" t="str">
        <f t="shared" si="5"/>
        <v>ZLTC2026-06</v>
      </c>
      <c r="B140" s="5" t="str">
        <f>"2606272018"</f>
        <v>2606272018</v>
      </c>
      <c r="C140" s="5" t="s">
        <v>36</v>
      </c>
      <c r="D140" s="5"/>
    </row>
    <row r="141" spans="1:4">
      <c r="A141" s="5" t="str">
        <f t="shared" si="5"/>
        <v>ZLTC2026-06</v>
      </c>
      <c r="B141" s="5" t="str">
        <f>"2606271908"</f>
        <v>2606271908</v>
      </c>
      <c r="C141" s="5" t="s">
        <v>38</v>
      </c>
      <c r="D141" s="5"/>
    </row>
    <row r="142" spans="1:4">
      <c r="A142" s="5" t="str">
        <f t="shared" ref="A142:A157" si="6">"ZLTC2026-07"</f>
        <v>ZLTC2026-07</v>
      </c>
      <c r="B142" s="5" t="str">
        <f>"2606272117"</f>
        <v>2606272117</v>
      </c>
      <c r="C142" s="5" t="s">
        <v>24</v>
      </c>
      <c r="D142" s="5" t="s">
        <v>6</v>
      </c>
    </row>
    <row r="143" spans="1:4">
      <c r="A143" s="5" t="str">
        <f t="shared" si="6"/>
        <v>ZLTC2026-07</v>
      </c>
      <c r="B143" s="5" t="str">
        <f>"2606272113"</f>
        <v>2606272113</v>
      </c>
      <c r="C143" s="5" t="s">
        <v>44</v>
      </c>
      <c r="D143" s="5" t="s">
        <v>6</v>
      </c>
    </row>
    <row r="144" spans="1:4">
      <c r="A144" s="5" t="str">
        <f t="shared" si="6"/>
        <v>ZLTC2026-07</v>
      </c>
      <c r="B144" s="5" t="str">
        <f>"2606272130"</f>
        <v>2606272130</v>
      </c>
      <c r="C144" s="5" t="s">
        <v>26</v>
      </c>
      <c r="D144" s="5" t="s">
        <v>6</v>
      </c>
    </row>
    <row r="145" spans="1:4">
      <c r="A145" s="5" t="str">
        <f t="shared" si="6"/>
        <v>ZLTC2026-07</v>
      </c>
      <c r="B145" s="5" t="str">
        <f>"2606272102"</f>
        <v>2606272102</v>
      </c>
      <c r="C145" s="5" t="s">
        <v>29</v>
      </c>
      <c r="D145" s="5" t="s">
        <v>6</v>
      </c>
    </row>
    <row r="146" spans="1:4">
      <c r="A146" s="5" t="str">
        <f t="shared" si="6"/>
        <v>ZLTC2026-07</v>
      </c>
      <c r="B146" s="5" t="str">
        <f>"2606272025"</f>
        <v>2606272025</v>
      </c>
      <c r="C146" s="5" t="s">
        <v>30</v>
      </c>
      <c r="D146" s="5" t="s">
        <v>6</v>
      </c>
    </row>
    <row r="147" spans="1:4">
      <c r="A147" s="5" t="str">
        <f t="shared" si="6"/>
        <v>ZLTC2026-07</v>
      </c>
      <c r="B147" s="5" t="str">
        <f>"2606272104"</f>
        <v>2606272104</v>
      </c>
      <c r="C147" s="5" t="s">
        <v>30</v>
      </c>
      <c r="D147" s="5" t="s">
        <v>6</v>
      </c>
    </row>
    <row r="148" spans="1:4">
      <c r="A148" s="5" t="str">
        <f t="shared" si="6"/>
        <v>ZLTC2026-07</v>
      </c>
      <c r="B148" s="5" t="str">
        <f>"2606272110"</f>
        <v>2606272110</v>
      </c>
      <c r="C148" s="5" t="s">
        <v>30</v>
      </c>
      <c r="D148" s="5" t="s">
        <v>6</v>
      </c>
    </row>
    <row r="149" spans="1:4">
      <c r="A149" s="5" t="str">
        <f t="shared" si="6"/>
        <v>ZLTC2026-07</v>
      </c>
      <c r="B149" s="5" t="str">
        <f>"2606272129"</f>
        <v>2606272129</v>
      </c>
      <c r="C149" s="5" t="s">
        <v>31</v>
      </c>
      <c r="D149" s="5"/>
    </row>
    <row r="150" spans="1:4">
      <c r="A150" s="5" t="str">
        <f t="shared" si="6"/>
        <v>ZLTC2026-07</v>
      </c>
      <c r="B150" s="5" t="str">
        <f>"2606272207"</f>
        <v>2606272207</v>
      </c>
      <c r="C150" s="5" t="s">
        <v>31</v>
      </c>
      <c r="D150" s="5"/>
    </row>
    <row r="151" spans="1:4">
      <c r="A151" s="5" t="str">
        <f t="shared" si="6"/>
        <v>ZLTC2026-07</v>
      </c>
      <c r="B151" s="5" t="str">
        <f>"2606272027"</f>
        <v>2606272027</v>
      </c>
      <c r="C151" s="5" t="s">
        <v>32</v>
      </c>
      <c r="D151" s="5"/>
    </row>
    <row r="152" spans="1:4">
      <c r="A152" s="5" t="str">
        <f t="shared" si="6"/>
        <v>ZLTC2026-07</v>
      </c>
      <c r="B152" s="5" t="str">
        <f>"2606272121"</f>
        <v>2606272121</v>
      </c>
      <c r="C152" s="5" t="s">
        <v>33</v>
      </c>
      <c r="D152" s="5"/>
    </row>
    <row r="153" spans="1:4">
      <c r="A153" s="5" t="str">
        <f t="shared" si="6"/>
        <v>ZLTC2026-07</v>
      </c>
      <c r="B153" s="5" t="str">
        <f>"2606272125"</f>
        <v>2606272125</v>
      </c>
      <c r="C153" s="5" t="s">
        <v>34</v>
      </c>
      <c r="D153" s="5"/>
    </row>
    <row r="154" spans="1:4">
      <c r="A154" s="5" t="str">
        <f t="shared" si="6"/>
        <v>ZLTC2026-07</v>
      </c>
      <c r="B154" s="5" t="str">
        <f>"2606272201"</f>
        <v>2606272201</v>
      </c>
      <c r="C154" s="5" t="s">
        <v>34</v>
      </c>
      <c r="D154" s="5"/>
    </row>
    <row r="155" spans="1:4">
      <c r="A155" s="5" t="str">
        <f t="shared" si="6"/>
        <v>ZLTC2026-07</v>
      </c>
      <c r="B155" s="5" t="str">
        <f>"2606272216"</f>
        <v>2606272216</v>
      </c>
      <c r="C155" s="5" t="s">
        <v>34</v>
      </c>
      <c r="D155" s="5"/>
    </row>
    <row r="156" spans="1:4">
      <c r="A156" s="5" t="str">
        <f t="shared" si="6"/>
        <v>ZLTC2026-07</v>
      </c>
      <c r="B156" s="5" t="str">
        <f>"2606272223"</f>
        <v>2606272223</v>
      </c>
      <c r="C156" s="5" t="s">
        <v>36</v>
      </c>
      <c r="D156" s="5"/>
    </row>
    <row r="157" spans="1:4">
      <c r="A157" s="5" t="str">
        <f t="shared" si="6"/>
        <v>ZLTC2026-07</v>
      </c>
      <c r="B157" s="5" t="str">
        <f>"2606272220"</f>
        <v>2606272220</v>
      </c>
      <c r="C157" s="5" t="s">
        <v>37</v>
      </c>
      <c r="D157" s="5"/>
    </row>
    <row r="158" spans="1:4">
      <c r="A158" s="5" t="str">
        <f t="shared" ref="A158:A173" si="7">"ZLTC2026-08"</f>
        <v>ZLTC2026-08</v>
      </c>
      <c r="B158" s="5" t="str">
        <f>"2606272229"</f>
        <v>2606272229</v>
      </c>
      <c r="C158" s="5" t="s">
        <v>16</v>
      </c>
      <c r="D158" s="5" t="s">
        <v>6</v>
      </c>
    </row>
    <row r="159" spans="1:4">
      <c r="A159" s="5" t="str">
        <f t="shared" si="7"/>
        <v>ZLTC2026-08</v>
      </c>
      <c r="B159" s="5" t="str">
        <f>"2606272310"</f>
        <v>2606272310</v>
      </c>
      <c r="C159" s="5" t="s">
        <v>18</v>
      </c>
      <c r="D159" s="5" t="s">
        <v>6</v>
      </c>
    </row>
    <row r="160" spans="1:4">
      <c r="A160" s="5" t="str">
        <f t="shared" si="7"/>
        <v>ZLTC2026-08</v>
      </c>
      <c r="B160" s="5" t="str">
        <f>"2606272313"</f>
        <v>2606272313</v>
      </c>
      <c r="C160" s="5" t="s">
        <v>24</v>
      </c>
      <c r="D160" s="5" t="s">
        <v>6</v>
      </c>
    </row>
    <row r="161" spans="1:4">
      <c r="A161" s="5" t="str">
        <f t="shared" si="7"/>
        <v>ZLTC2026-08</v>
      </c>
      <c r="B161" s="5" t="str">
        <f>"2606272407"</f>
        <v>2606272407</v>
      </c>
      <c r="C161" s="5" t="s">
        <v>24</v>
      </c>
      <c r="D161" s="5" t="s">
        <v>6</v>
      </c>
    </row>
    <row r="162" spans="1:4">
      <c r="A162" s="5" t="str">
        <f t="shared" si="7"/>
        <v>ZLTC2026-08</v>
      </c>
      <c r="B162" s="5" t="str">
        <f>"2606272227"</f>
        <v>2606272227</v>
      </c>
      <c r="C162" s="5" t="s">
        <v>26</v>
      </c>
      <c r="D162" s="5" t="s">
        <v>6</v>
      </c>
    </row>
    <row r="163" spans="1:4">
      <c r="A163" s="5" t="str">
        <f t="shared" si="7"/>
        <v>ZLTC2026-08</v>
      </c>
      <c r="B163" s="5" t="str">
        <f>"2606272328"</f>
        <v>2606272328</v>
      </c>
      <c r="C163" s="5" t="s">
        <v>26</v>
      </c>
      <c r="D163" s="5" t="s">
        <v>6</v>
      </c>
    </row>
    <row r="164" spans="1:4">
      <c r="A164" s="5" t="str">
        <f t="shared" si="7"/>
        <v>ZLTC2026-08</v>
      </c>
      <c r="B164" s="5" t="str">
        <f>"2606272409"</f>
        <v>2606272409</v>
      </c>
      <c r="C164" s="5" t="s">
        <v>26</v>
      </c>
      <c r="D164" s="5" t="s">
        <v>6</v>
      </c>
    </row>
    <row r="165" spans="1:4">
      <c r="A165" s="5" t="str">
        <f t="shared" si="7"/>
        <v>ZLTC2026-08</v>
      </c>
      <c r="B165" s="5" t="str">
        <f>"2606272305"</f>
        <v>2606272305</v>
      </c>
      <c r="C165" s="5" t="s">
        <v>28</v>
      </c>
      <c r="D165" s="5"/>
    </row>
    <row r="166" spans="1:4">
      <c r="A166" s="5" t="str">
        <f t="shared" si="7"/>
        <v>ZLTC2026-08</v>
      </c>
      <c r="B166" s="5" t="str">
        <f>"2606272319"</f>
        <v>2606272319</v>
      </c>
      <c r="C166" s="5" t="s">
        <v>30</v>
      </c>
      <c r="D166" s="5"/>
    </row>
    <row r="167" spans="1:4">
      <c r="A167" s="5" t="str">
        <f t="shared" si="7"/>
        <v>ZLTC2026-08</v>
      </c>
      <c r="B167" s="5" t="str">
        <f>"2606272402"</f>
        <v>2606272402</v>
      </c>
      <c r="C167" s="5" t="s">
        <v>30</v>
      </c>
      <c r="D167" s="5"/>
    </row>
    <row r="168" spans="1:4">
      <c r="A168" s="5" t="str">
        <f t="shared" si="7"/>
        <v>ZLTC2026-08</v>
      </c>
      <c r="B168" s="5" t="str">
        <f>"2606272304"</f>
        <v>2606272304</v>
      </c>
      <c r="C168" s="5" t="s">
        <v>31</v>
      </c>
      <c r="D168" s="5"/>
    </row>
    <row r="169" spans="1:4">
      <c r="A169" s="5" t="str">
        <f t="shared" si="7"/>
        <v>ZLTC2026-08</v>
      </c>
      <c r="B169" s="5" t="str">
        <f>"2606272316"</f>
        <v>2606272316</v>
      </c>
      <c r="C169" s="5" t="s">
        <v>32</v>
      </c>
      <c r="D169" s="5"/>
    </row>
    <row r="170" spans="1:4">
      <c r="A170" s="5" t="str">
        <f t="shared" si="7"/>
        <v>ZLTC2026-08</v>
      </c>
      <c r="B170" s="5" t="str">
        <f>"2606272326"</f>
        <v>2606272326</v>
      </c>
      <c r="C170" s="5" t="s">
        <v>32</v>
      </c>
      <c r="D170" s="5"/>
    </row>
    <row r="171" spans="1:4">
      <c r="A171" s="5" t="str">
        <f t="shared" si="7"/>
        <v>ZLTC2026-08</v>
      </c>
      <c r="B171" s="5" t="str">
        <f>"2606272321"</f>
        <v>2606272321</v>
      </c>
      <c r="C171" s="5" t="s">
        <v>34</v>
      </c>
      <c r="D171" s="5"/>
    </row>
    <row r="172" spans="1:4">
      <c r="A172" s="5" t="str">
        <f t="shared" si="7"/>
        <v>ZLTC2026-08</v>
      </c>
      <c r="B172" s="5" t="str">
        <f>"2606272312"</f>
        <v>2606272312</v>
      </c>
      <c r="C172" s="5" t="s">
        <v>35</v>
      </c>
      <c r="D172" s="5"/>
    </row>
    <row r="173" spans="1:4">
      <c r="A173" s="5" t="str">
        <f t="shared" si="7"/>
        <v>ZLTC2026-08</v>
      </c>
      <c r="B173" s="5" t="str">
        <f>"2606272303"</f>
        <v>2606272303</v>
      </c>
      <c r="C173" s="5" t="s">
        <v>38</v>
      </c>
      <c r="D173" s="5"/>
    </row>
    <row r="174" spans="1:4">
      <c r="A174" s="5" t="str">
        <f t="shared" ref="A174:A199" si="8">"ZLTC2026-09"</f>
        <v>ZLTC2026-09</v>
      </c>
      <c r="B174" s="5" t="str">
        <f>"2606272711"</f>
        <v>2606272711</v>
      </c>
      <c r="C174" s="5" t="s">
        <v>7</v>
      </c>
      <c r="D174" s="5" t="s">
        <v>6</v>
      </c>
    </row>
    <row r="175" spans="1:4">
      <c r="A175" s="5" t="str">
        <f t="shared" si="8"/>
        <v>ZLTC2026-09</v>
      </c>
      <c r="B175" s="5" t="str">
        <f>"2606272802"</f>
        <v>2606272802</v>
      </c>
      <c r="C175" s="5" t="s">
        <v>10</v>
      </c>
      <c r="D175" s="5" t="s">
        <v>6</v>
      </c>
    </row>
    <row r="176" spans="1:4">
      <c r="A176" s="5" t="str">
        <f t="shared" si="8"/>
        <v>ZLTC2026-09</v>
      </c>
      <c r="B176" s="5" t="str">
        <f>"2606272603"</f>
        <v>2606272603</v>
      </c>
      <c r="C176" s="5" t="s">
        <v>12</v>
      </c>
      <c r="D176" s="5" t="s">
        <v>6</v>
      </c>
    </row>
    <row r="177" spans="1:4">
      <c r="A177" s="5" t="str">
        <f t="shared" si="8"/>
        <v>ZLTC2026-09</v>
      </c>
      <c r="B177" s="5" t="str">
        <f>"2606272614"</f>
        <v>2606272614</v>
      </c>
      <c r="C177" s="5" t="s">
        <v>16</v>
      </c>
      <c r="D177" s="5" t="s">
        <v>6</v>
      </c>
    </row>
    <row r="178" spans="1:4">
      <c r="A178" s="5" t="str">
        <f t="shared" si="8"/>
        <v>ZLTC2026-09</v>
      </c>
      <c r="B178" s="5" t="str">
        <f>"2606272701"</f>
        <v>2606272701</v>
      </c>
      <c r="C178" s="5" t="s">
        <v>16</v>
      </c>
      <c r="D178" s="5" t="s">
        <v>6</v>
      </c>
    </row>
    <row r="179" spans="1:4">
      <c r="A179" s="5" t="str">
        <f t="shared" si="8"/>
        <v>ZLTC2026-09</v>
      </c>
      <c r="B179" s="5" t="str">
        <f>"2606272411"</f>
        <v>2606272411</v>
      </c>
      <c r="C179" s="5" t="s">
        <v>18</v>
      </c>
      <c r="D179" s="5" t="s">
        <v>6</v>
      </c>
    </row>
    <row r="180" spans="1:4">
      <c r="A180" s="5" t="str">
        <f t="shared" si="8"/>
        <v>ZLTC2026-09</v>
      </c>
      <c r="B180" s="5" t="str">
        <f>"2606272611"</f>
        <v>2606272611</v>
      </c>
      <c r="C180" s="5" t="s">
        <v>19</v>
      </c>
      <c r="D180" s="5" t="s">
        <v>6</v>
      </c>
    </row>
    <row r="181" spans="1:4">
      <c r="A181" s="5" t="str">
        <f t="shared" si="8"/>
        <v>ZLTC2026-09</v>
      </c>
      <c r="B181" s="5" t="str">
        <f>"2606272513"</f>
        <v>2606272513</v>
      </c>
      <c r="C181" s="5" t="s">
        <v>20</v>
      </c>
      <c r="D181" s="5" t="s">
        <v>6</v>
      </c>
    </row>
    <row r="182" spans="1:4">
      <c r="A182" s="5" t="str">
        <f t="shared" si="8"/>
        <v>ZLTC2026-09</v>
      </c>
      <c r="B182" s="5" t="str">
        <f>"2606272627"</f>
        <v>2606272627</v>
      </c>
      <c r="C182" s="5" t="s">
        <v>24</v>
      </c>
      <c r="D182" s="5" t="s">
        <v>6</v>
      </c>
    </row>
    <row r="183" spans="1:4">
      <c r="A183" s="5" t="str">
        <f t="shared" si="8"/>
        <v>ZLTC2026-09</v>
      </c>
      <c r="B183" s="5" t="str">
        <f>"2606272726"</f>
        <v>2606272726</v>
      </c>
      <c r="C183" s="5" t="s">
        <v>24</v>
      </c>
      <c r="D183" s="5" t="s">
        <v>6</v>
      </c>
    </row>
    <row r="184" spans="1:4">
      <c r="A184" s="5" t="str">
        <f t="shared" si="8"/>
        <v>ZLTC2026-09</v>
      </c>
      <c r="B184" s="5" t="str">
        <f>"2606272722"</f>
        <v>2606272722</v>
      </c>
      <c r="C184" s="5" t="s">
        <v>27</v>
      </c>
      <c r="D184" s="5"/>
    </row>
    <row r="185" spans="1:4">
      <c r="A185" s="5" t="str">
        <f t="shared" si="8"/>
        <v>ZLTC2026-09</v>
      </c>
      <c r="B185" s="5" t="str">
        <f>"2606272419"</f>
        <v>2606272419</v>
      </c>
      <c r="C185" s="5" t="s">
        <v>28</v>
      </c>
      <c r="D185" s="5"/>
    </row>
    <row r="186" spans="1:4">
      <c r="A186" s="5" t="str">
        <f t="shared" si="8"/>
        <v>ZLTC2026-09</v>
      </c>
      <c r="B186" s="5" t="str">
        <f>"2606272506"</f>
        <v>2606272506</v>
      </c>
      <c r="C186" s="5" t="s">
        <v>28</v>
      </c>
      <c r="D186" s="5"/>
    </row>
    <row r="187" spans="1:4">
      <c r="A187" s="5" t="str">
        <f t="shared" si="8"/>
        <v>ZLTC2026-09</v>
      </c>
      <c r="B187" s="5" t="str">
        <f>"2606272624"</f>
        <v>2606272624</v>
      </c>
      <c r="C187" s="5" t="s">
        <v>29</v>
      </c>
      <c r="D187" s="5"/>
    </row>
    <row r="188" spans="1:4">
      <c r="A188" s="5" t="str">
        <f t="shared" si="8"/>
        <v>ZLTC2026-09</v>
      </c>
      <c r="B188" s="5" t="str">
        <f>"2606272622"</f>
        <v>2606272622</v>
      </c>
      <c r="C188" s="5" t="s">
        <v>30</v>
      </c>
      <c r="D188" s="5"/>
    </row>
    <row r="189" spans="1:4">
      <c r="A189" s="5" t="str">
        <f t="shared" si="8"/>
        <v>ZLTC2026-09</v>
      </c>
      <c r="B189" s="5" t="str">
        <f>"2606272426"</f>
        <v>2606272426</v>
      </c>
      <c r="C189" s="5" t="s">
        <v>31</v>
      </c>
      <c r="D189" s="5"/>
    </row>
    <row r="190" spans="1:4">
      <c r="A190" s="5" t="str">
        <f t="shared" si="8"/>
        <v>ZLTC2026-09</v>
      </c>
      <c r="B190" s="5" t="str">
        <f>"2606272523"</f>
        <v>2606272523</v>
      </c>
      <c r="C190" s="5" t="s">
        <v>32</v>
      </c>
      <c r="D190" s="5"/>
    </row>
    <row r="191" spans="1:4">
      <c r="A191" s="5" t="str">
        <f t="shared" si="8"/>
        <v>ZLTC2026-09</v>
      </c>
      <c r="B191" s="5" t="str">
        <f>"2606272609"</f>
        <v>2606272609</v>
      </c>
      <c r="C191" s="5" t="s">
        <v>32</v>
      </c>
      <c r="D191" s="5"/>
    </row>
    <row r="192" spans="1:4">
      <c r="A192" s="5" t="str">
        <f t="shared" si="8"/>
        <v>ZLTC2026-09</v>
      </c>
      <c r="B192" s="5" t="str">
        <f>"2606272703"</f>
        <v>2606272703</v>
      </c>
      <c r="C192" s="5" t="s">
        <v>33</v>
      </c>
      <c r="D192" s="5"/>
    </row>
    <row r="193" spans="1:4">
      <c r="A193" s="5" t="str">
        <f t="shared" si="8"/>
        <v>ZLTC2026-09</v>
      </c>
      <c r="B193" s="5" t="str">
        <f>"2606272801"</f>
        <v>2606272801</v>
      </c>
      <c r="C193" s="5" t="s">
        <v>33</v>
      </c>
      <c r="D193" s="5"/>
    </row>
    <row r="194" spans="1:4">
      <c r="A194" s="5" t="str">
        <f t="shared" si="8"/>
        <v>ZLTC2026-09</v>
      </c>
      <c r="B194" s="5" t="str">
        <f>"2606272502"</f>
        <v>2606272502</v>
      </c>
      <c r="C194" s="5" t="s">
        <v>34</v>
      </c>
      <c r="D194" s="5"/>
    </row>
    <row r="195" spans="1:4">
      <c r="A195" s="5" t="str">
        <f t="shared" si="8"/>
        <v>ZLTC2026-09</v>
      </c>
      <c r="B195" s="5" t="str">
        <f>"2606272526"</f>
        <v>2606272526</v>
      </c>
      <c r="C195" s="5" t="s">
        <v>34</v>
      </c>
      <c r="D195" s="5"/>
    </row>
    <row r="196" spans="1:4">
      <c r="A196" s="5" t="str">
        <f t="shared" si="8"/>
        <v>ZLTC2026-09</v>
      </c>
      <c r="B196" s="5" t="str">
        <f>"2606272625"</f>
        <v>2606272625</v>
      </c>
      <c r="C196" s="5" t="s">
        <v>34</v>
      </c>
      <c r="D196" s="5"/>
    </row>
    <row r="197" spans="1:4">
      <c r="A197" s="5" t="str">
        <f t="shared" si="8"/>
        <v>ZLTC2026-09</v>
      </c>
      <c r="B197" s="5" t="str">
        <f>"2606272421"</f>
        <v>2606272421</v>
      </c>
      <c r="C197" s="5" t="s">
        <v>35</v>
      </c>
      <c r="D197" s="5"/>
    </row>
    <row r="198" spans="1:4">
      <c r="A198" s="5" t="str">
        <f t="shared" si="8"/>
        <v>ZLTC2026-09</v>
      </c>
      <c r="B198" s="5" t="str">
        <f>"2606272521"</f>
        <v>2606272521</v>
      </c>
      <c r="C198" s="5" t="s">
        <v>35</v>
      </c>
      <c r="D198" s="5"/>
    </row>
    <row r="199" spans="1:4">
      <c r="A199" s="5" t="str">
        <f t="shared" si="8"/>
        <v>ZLTC2026-09</v>
      </c>
      <c r="B199" s="5" t="str">
        <f>"2606272505"</f>
        <v>2606272505</v>
      </c>
      <c r="C199" s="5" t="s">
        <v>38</v>
      </c>
      <c r="D199" s="5"/>
    </row>
    <row r="200" spans="1:4">
      <c r="A200" s="5" t="str">
        <f t="shared" ref="A200:A209" si="9">"ZLTC2026-10"</f>
        <v>ZLTC2026-10</v>
      </c>
      <c r="B200" s="5" t="str">
        <f>"2606272908"</f>
        <v>2606272908</v>
      </c>
      <c r="C200" s="6" t="s">
        <v>13</v>
      </c>
      <c r="D200" s="5" t="s">
        <v>6</v>
      </c>
    </row>
    <row r="201" spans="1:4">
      <c r="A201" s="5" t="str">
        <f t="shared" si="9"/>
        <v>ZLTC2026-10</v>
      </c>
      <c r="B201" s="5" t="str">
        <f>"2606272920"</f>
        <v>2606272920</v>
      </c>
      <c r="C201" s="6" t="s">
        <v>24</v>
      </c>
      <c r="D201" s="5" t="s">
        <v>6</v>
      </c>
    </row>
    <row r="202" spans="1:4">
      <c r="A202" s="5" t="str">
        <f t="shared" si="9"/>
        <v>ZLTC2026-10</v>
      </c>
      <c r="B202" s="5" t="str">
        <f>"2606272902"</f>
        <v>2606272902</v>
      </c>
      <c r="C202" s="6" t="s">
        <v>25</v>
      </c>
      <c r="D202" s="5" t="s">
        <v>6</v>
      </c>
    </row>
    <row r="203" spans="1:4">
      <c r="A203" s="5" t="str">
        <f t="shared" si="9"/>
        <v>ZLTC2026-10</v>
      </c>
      <c r="B203" s="5" t="str">
        <f>"2606272910"</f>
        <v>2606272910</v>
      </c>
      <c r="C203" s="6" t="s">
        <v>27</v>
      </c>
      <c r="D203" s="5" t="s">
        <v>6</v>
      </c>
    </row>
    <row r="204" spans="1:4">
      <c r="A204" s="5" t="str">
        <f t="shared" si="9"/>
        <v>ZLTC2026-10</v>
      </c>
      <c r="B204" s="5" t="str">
        <f>"2606272914"</f>
        <v>2606272914</v>
      </c>
      <c r="C204" s="6" t="s">
        <v>45</v>
      </c>
      <c r="D204" s="5" t="s">
        <v>6</v>
      </c>
    </row>
    <row r="205" spans="1:4">
      <c r="A205" s="5" t="str">
        <f t="shared" si="9"/>
        <v>ZLTC2026-10</v>
      </c>
      <c r="B205" s="5" t="str">
        <f>"2606272915"</f>
        <v>2606272915</v>
      </c>
      <c r="C205" s="6" t="s">
        <v>30</v>
      </c>
      <c r="D205" s="5"/>
    </row>
    <row r="206" spans="1:4">
      <c r="A206" s="5" t="str">
        <f t="shared" si="9"/>
        <v>ZLTC2026-10</v>
      </c>
      <c r="B206" s="5" t="str">
        <f>"2606272903"</f>
        <v>2606272903</v>
      </c>
      <c r="C206" s="6" t="s">
        <v>33</v>
      </c>
      <c r="D206" s="5"/>
    </row>
    <row r="207" spans="1:4">
      <c r="A207" s="5" t="str">
        <f t="shared" si="9"/>
        <v>ZLTC2026-10</v>
      </c>
      <c r="B207" s="5" t="str">
        <f>"2606272912"</f>
        <v>2606272912</v>
      </c>
      <c r="C207" s="6" t="s">
        <v>34</v>
      </c>
      <c r="D207" s="5"/>
    </row>
    <row r="208" spans="1:4">
      <c r="A208" s="5" t="str">
        <f t="shared" si="9"/>
        <v>ZLTC2026-10</v>
      </c>
      <c r="B208" s="5" t="str">
        <f>"2606272916"</f>
        <v>2606272916</v>
      </c>
      <c r="C208" s="6" t="s">
        <v>34</v>
      </c>
      <c r="D208" s="5"/>
    </row>
    <row r="209" spans="1:4">
      <c r="A209" s="5" t="str">
        <f t="shared" si="9"/>
        <v>ZLTC2026-10</v>
      </c>
      <c r="B209" s="5" t="str">
        <f>"2606272904"</f>
        <v>2606272904</v>
      </c>
      <c r="C209" s="6" t="s">
        <v>36</v>
      </c>
      <c r="D209" s="5"/>
    </row>
  </sheetData>
  <autoFilter xmlns:etc="http://www.wps.cn/officeDocument/2017/etCustomData" ref="A2:D209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琳</cp:lastModifiedBy>
  <dcterms:created xsi:type="dcterms:W3CDTF">2026-06-24T02:29:00Z</dcterms:created>
  <dcterms:modified xsi:type="dcterms:W3CDTF">2026-06-27T06:38:54Z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C714FEA1AE904F46B85AD2287D21A038_13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